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EDULE 2 PRELIM\final\"/>
    </mc:Choice>
  </mc:AlternateContent>
  <xr:revisionPtr revIDLastSave="0" documentId="8_{7397C82B-E02F-44A2-9BB8-09E5CA7C4EF9}" xr6:coauthVersionLast="43" xr6:coauthVersionMax="43" xr10:uidLastSave="{00000000-0000-0000-0000-000000000000}"/>
  <bookViews>
    <workbookView xWindow="-72" yWindow="-72" windowWidth="23184" windowHeight="12672" xr2:uid="{00000000-000D-0000-FFFF-FFFF00000000}"/>
  </bookViews>
  <sheets>
    <sheet name="Sheet1" sheetId="1" r:id="rId1"/>
  </sheets>
  <definedNames>
    <definedName name="asd">Sheet1!$P$3</definedName>
    <definedName name="NvsASD">"V2019-06-30"</definedName>
    <definedName name="NvsAutoDrillOk">"VY"</definedName>
    <definedName name="NvsDrillHyperLink" localSheetId="0">"https://finance.erp.vermont.gov/psp/FMPRD_newwin/EMPLOYEE/ERP/c/REPORT_BOOKS.IC_RUN_DRILLDOWN.GBL?Action=A&amp;NVS_INSTANCE=9962236_3002607"</definedName>
    <definedName name="NvsElapsedTime">0.0000231481535593048</definedName>
    <definedName name="NvsEndTime">43662.6686458333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"V2004-07-01"</definedName>
    <definedName name="NvsPanelSetid">"VSTATE"</definedName>
    <definedName name="NvsReqBU">"V01110"</definedName>
    <definedName name="NvsReqBUOnly">"VN"</definedName>
    <definedName name="NvsSheetType" localSheetId="0">"M"</definedName>
    <definedName name="NvsTransLed">"VN"</definedName>
    <definedName name="NvsTree.ACCOUNT_ROLLUP" localSheetId="0">"YYNYN"</definedName>
    <definedName name="NvsTreeASD">"V2019-06-30"</definedName>
    <definedName name="NvsValTbl.ACCOUNT">"GL_ACCOUNT_TBL"</definedName>
    <definedName name="NvsValTbl.AFFILIATE">"AFFILIATE_VW"</definedName>
    <definedName name="NvsValTbl.BUDGET_PERIOD">"BUDGET_PERIOD"</definedName>
    <definedName name="NvsValTbl.SCENARIO">"BD_SCENARIO_TBL"</definedName>
    <definedName name="_xlnm.Print_Area" localSheetId="0">Sheet1!$B$2:$I$33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2" i="1"/>
  <c r="G25" i="1"/>
  <c r="E25" i="1"/>
  <c r="I24" i="1"/>
  <c r="I23" i="1"/>
  <c r="I22" i="1"/>
  <c r="I21" i="1"/>
  <c r="I20" i="1"/>
  <c r="G17" i="1"/>
  <c r="E17" i="1"/>
  <c r="I17" i="1" s="1"/>
  <c r="I16" i="1"/>
  <c r="I15" i="1"/>
  <c r="I14" i="1"/>
  <c r="I13" i="1"/>
  <c r="I12" i="1"/>
  <c r="B5" i="1"/>
  <c r="E27" i="1" l="1"/>
  <c r="G27" i="1"/>
  <c r="I25" i="1"/>
  <c r="I27" i="1"/>
</calcChain>
</file>

<file path=xl/sharedStrings.xml><?xml version="1.0" encoding="utf-8"?>
<sst xmlns="http://schemas.openxmlformats.org/spreadsheetml/2006/main" count="41" uniqueCount="40">
  <si>
    <t>Total to Date</t>
  </si>
  <si>
    <t>Last Year</t>
  </si>
  <si>
    <t>This Year</t>
  </si>
  <si>
    <t xml:space="preserve"> % of Change</t>
  </si>
  <si>
    <t>%,ATT,FDESCR,UDESCR</t>
  </si>
  <si>
    <t>Comparative Statement of Revenues</t>
  </si>
  <si>
    <t>Prepared by Department of Finance &amp; Management</t>
  </si>
  <si>
    <t>Medicaid Reimbursement</t>
  </si>
  <si>
    <t>Lottery Transfer</t>
  </si>
  <si>
    <t>Non-Dedicated</t>
  </si>
  <si>
    <t>Total Education Fund</t>
  </si>
  <si>
    <t>Education Fund</t>
  </si>
  <si>
    <t/>
  </si>
  <si>
    <t>State of Vermont</t>
  </si>
  <si>
    <t>%,FACCOUNT,V701005,FAFFILIATE,V03400,V03440,V03410</t>
  </si>
  <si>
    <t>Total estimated revenues</t>
  </si>
  <si>
    <t>Estimated Revenues:</t>
  </si>
  <si>
    <t>Other Revenues:</t>
  </si>
  <si>
    <t>Education Property Taxes</t>
  </si>
  <si>
    <t>Total other revenues</t>
  </si>
  <si>
    <t>%,FACCOUNT,A1900-01-01,TSCH2_EF_ALLREV,NSTATEWIDE_ED_TAX</t>
  </si>
  <si>
    <t>%,FACCOUNT,A1900-01-01,TSCH2_EF_ALLREV,NPURCHASE_USE_TAX</t>
  </si>
  <si>
    <t>%,FACCOUNT,A1900-01-01,TSCH2_EF_ALLREV,N"SALES AND USE"</t>
  </si>
  <si>
    <t>%,LACTUALS,UPOSTED_TOTAL_AMT,R,FACCOUNT,A1900-01-01,TSCH2_EF_ALLREV,N"ALL OTHER REVENUE"</t>
  </si>
  <si>
    <t>%,FACCOUNT,A1900-01-01,TSCH2_EF_ALLREV,NINVESTMENT_INCOME</t>
  </si>
  <si>
    <t>%,LACTUALS,UPOSTED_TOTAL_AMT,R,FACCOUNT,A1900-01-01,TSCH2_EF_ALLREV,N"UNIFORM CAPACITY TAX"</t>
  </si>
  <si>
    <t>%,FACCOUNT,A1900-01-01,TSCH2_EF_ALLREV,N"ELEC ENERGY ED PROP"</t>
  </si>
  <si>
    <t>%,LACTUALS,UPOSTED_TOTAL_AMT,SYTD-YR+998,R,FFUND_CODE,TFUND_ROLLUP,NEF</t>
  </si>
  <si>
    <t>%,LACTUALS,UPOSTED_TOTAL_AMT,SYTD+998,R,FFUND_CODE,TFUND_ROLLUP,NEF</t>
  </si>
  <si>
    <t>%,R,FACCOUNT,A1900-01-01,TSCH2_EF_ALLREV,N"MEALS AND ROOMS",FFUND_CODE,TFUND_ROLLUP,NEF</t>
  </si>
  <si>
    <t>Layout modified 8/1/18 by NC</t>
  </si>
  <si>
    <t>%,FACCOUNT,V701005,FAFFILIATE,V02310,V02320</t>
  </si>
  <si>
    <t>Sales &amp; Use Tax</t>
  </si>
  <si>
    <t>Meals &amp; Rooms Tax</t>
  </si>
  <si>
    <t>Purchase &amp; Use Tax</t>
  </si>
  <si>
    <t>Investment Income</t>
  </si>
  <si>
    <t>Electric Energy Educ Prop Tax</t>
  </si>
  <si>
    <t>Uniform Capacity Tax</t>
  </si>
  <si>
    <t>All Other Revenues</t>
  </si>
  <si>
    <t>2019-06-30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</si>
</sst>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39" fontId="0" fillId="0" borderId="0" xfId="0" applyNumberFormat="1" applyFill="1"/>
    <xf numFmtId="39" fontId="0" fillId="0" borderId="0" xfId="0" applyNumberFormat="1" applyFill="1" applyAlignment="1">
      <alignment horizontal="centerContinuous"/>
    </xf>
    <xf numFmtId="39" fontId="1" fillId="0" borderId="0" xfId="0" applyNumberFormat="1" applyFont="1" applyFill="1"/>
    <xf numFmtId="37" fontId="0" fillId="0" borderId="0" xfId="0" applyNumberFormat="1" applyFill="1"/>
    <xf numFmtId="37" fontId="0" fillId="0" borderId="0" xfId="0" applyNumberFormat="1" applyFill="1" applyAlignment="1">
      <alignment horizontal="centerContinuous"/>
    </xf>
    <xf numFmtId="37" fontId="1" fillId="0" borderId="0" xfId="0" applyNumberFormat="1" applyFont="1" applyFill="1"/>
    <xf numFmtId="37" fontId="1" fillId="0" borderId="1" xfId="0" applyNumberFormat="1" applyFont="1" applyFill="1" applyBorder="1"/>
    <xf numFmtId="37" fontId="0" fillId="0" borderId="1" xfId="0" applyNumberFormat="1" applyFill="1" applyBorder="1"/>
    <xf numFmtId="37" fontId="1" fillId="0" borderId="2" xfId="0" applyNumberFormat="1" applyFont="1" applyFill="1" applyBorder="1"/>
    <xf numFmtId="165" fontId="0" fillId="0" borderId="0" xfId="0" applyNumberFormat="1" applyFill="1"/>
    <xf numFmtId="165" fontId="0" fillId="0" borderId="0" xfId="0" applyNumberFormat="1" applyFill="1" applyAlignment="1">
      <alignment horizontal="centerContinuous"/>
    </xf>
    <xf numFmtId="165" fontId="1" fillId="0" borderId="0" xfId="0" applyNumberFormat="1" applyFont="1" applyFill="1"/>
    <xf numFmtId="165" fontId="1" fillId="0" borderId="1" xfId="0" applyNumberFormat="1" applyFont="1" applyFill="1" applyBorder="1"/>
    <xf numFmtId="164" fontId="0" fillId="0" borderId="0" xfId="0" applyNumberFormat="1" applyFill="1" applyBorder="1"/>
    <xf numFmtId="164" fontId="0" fillId="0" borderId="2" xfId="0" applyNumberFormat="1" applyFill="1" applyBorder="1"/>
    <xf numFmtId="39" fontId="2" fillId="0" borderId="0" xfId="0" applyNumberFormat="1" applyFont="1" applyFill="1"/>
    <xf numFmtId="37" fontId="1" fillId="0" borderId="3" xfId="0" applyNumberFormat="1" applyFont="1" applyFill="1" applyBorder="1"/>
    <xf numFmtId="164" fontId="1" fillId="0" borderId="3" xfId="0" applyNumberFormat="1" applyFont="1" applyFill="1" applyBorder="1"/>
    <xf numFmtId="0" fontId="3" fillId="0" borderId="0" xfId="0" applyFont="1" applyFill="1"/>
    <xf numFmtId="37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/>
    <xf numFmtId="0" fontId="0" fillId="0" borderId="0" xfId="0" quotePrefix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showGridLines="0" tabSelected="1" topLeftCell="B2" workbookViewId="0">
      <selection activeCell="M18" sqref="M18"/>
    </sheetView>
  </sheetViews>
  <sheetFormatPr defaultColWidth="9.109375" defaultRowHeight="13.2" x14ac:dyDescent="0.25"/>
  <cols>
    <col min="1" max="1" width="5.109375" style="1" hidden="1" customWidth="1"/>
    <col min="2" max="2" width="2.5546875" style="1" customWidth="1"/>
    <col min="3" max="3" width="27.109375" style="1" bestFit="1" customWidth="1"/>
    <col min="4" max="4" width="2" style="1" customWidth="1"/>
    <col min="5" max="5" width="15.6640625" style="8" customWidth="1"/>
    <col min="6" max="6" width="1.6640625" style="5" customWidth="1"/>
    <col min="7" max="7" width="14.5546875" style="8" customWidth="1"/>
    <col min="8" max="8" width="1.6640625" style="1" customWidth="1"/>
    <col min="9" max="9" width="12.5546875" style="14" customWidth="1"/>
    <col min="10" max="10" width="2" style="1" customWidth="1"/>
    <col min="11" max="15" width="9.109375" style="1"/>
    <col min="16" max="16" width="0" style="1" hidden="1" customWidth="1"/>
    <col min="17" max="16384" width="9.109375" style="1"/>
  </cols>
  <sheetData>
    <row r="1" spans="1:16" hidden="1" x14ac:dyDescent="0.25">
      <c r="A1" s="1" t="s">
        <v>12</v>
      </c>
      <c r="C1" s="1" t="s">
        <v>4</v>
      </c>
      <c r="E1" s="8" t="s">
        <v>27</v>
      </c>
      <c r="G1" s="8" t="s">
        <v>28</v>
      </c>
    </row>
    <row r="2" spans="1:16" x14ac:dyDescent="0.25">
      <c r="B2" s="3" t="s">
        <v>13</v>
      </c>
      <c r="C2" s="4"/>
      <c r="D2" s="4"/>
      <c r="E2" s="9"/>
      <c r="F2" s="6"/>
      <c r="G2" s="9"/>
      <c r="H2" s="4"/>
      <c r="I2" s="15"/>
      <c r="J2" s="4"/>
    </row>
    <row r="3" spans="1:16" x14ac:dyDescent="0.25">
      <c r="B3" s="3" t="s">
        <v>5</v>
      </c>
      <c r="C3" s="4"/>
      <c r="D3" s="4"/>
      <c r="E3" s="9"/>
      <c r="F3" s="6"/>
      <c r="G3" s="9"/>
      <c r="H3" s="4"/>
      <c r="I3" s="15"/>
      <c r="J3" s="4"/>
      <c r="P3" s="28" t="s">
        <v>39</v>
      </c>
    </row>
    <row r="4" spans="1:16" x14ac:dyDescent="0.25">
      <c r="B4" s="3" t="s">
        <v>11</v>
      </c>
      <c r="C4" s="4"/>
      <c r="D4" s="4"/>
      <c r="E4" s="9"/>
      <c r="F4" s="6"/>
      <c r="G4" s="9"/>
      <c r="H4" s="4"/>
      <c r="I4" s="15"/>
      <c r="J4" s="4"/>
    </row>
    <row r="5" spans="1:16" x14ac:dyDescent="0.25">
      <c r="B5" s="3" t="str">
        <f>"As of "&amp;TEXT(asd,"MMMM DD, YYYY")</f>
        <v>As of June 30, 2019</v>
      </c>
      <c r="C5" s="4"/>
      <c r="D5" s="4"/>
      <c r="E5" s="9"/>
      <c r="F5" s="6"/>
      <c r="G5" s="9"/>
      <c r="H5" s="4"/>
      <c r="I5" s="15"/>
      <c r="J5" s="4"/>
    </row>
    <row r="7" spans="1:16" s="2" customFormat="1" x14ac:dyDescent="0.25">
      <c r="E7" s="10"/>
      <c r="F7" s="7"/>
      <c r="G7" s="10"/>
      <c r="I7" s="16"/>
    </row>
    <row r="8" spans="1:16" s="2" customFormat="1" x14ac:dyDescent="0.25">
      <c r="E8" s="10" t="s">
        <v>0</v>
      </c>
      <c r="F8" s="7"/>
      <c r="G8" s="10" t="s">
        <v>0</v>
      </c>
      <c r="I8" s="16"/>
    </row>
    <row r="9" spans="1:16" s="2" customFormat="1" x14ac:dyDescent="0.25">
      <c r="E9" s="11" t="s">
        <v>1</v>
      </c>
      <c r="F9" s="7"/>
      <c r="G9" s="11" t="s">
        <v>2</v>
      </c>
      <c r="I9" s="17" t="s">
        <v>3</v>
      </c>
    </row>
    <row r="10" spans="1:16" x14ac:dyDescent="0.25">
      <c r="B10" s="2" t="s">
        <v>9</v>
      </c>
    </row>
    <row r="11" spans="1:16" x14ac:dyDescent="0.25">
      <c r="C11" s="2" t="s">
        <v>16</v>
      </c>
    </row>
    <row r="12" spans="1:16" x14ac:dyDescent="0.25">
      <c r="A12" s="1" t="s">
        <v>22</v>
      </c>
      <c r="C12" s="1" t="s">
        <v>32</v>
      </c>
      <c r="E12" s="8">
        <v>139224772.58000001</v>
      </c>
      <c r="G12" s="8">
        <v>412509225.67000002</v>
      </c>
      <c r="I12" s="18">
        <f>IF(+E12=0,IF(G12=0,0,1),IF(+E12&lt;0,-1*((+G12-E12)/E12),(+G12-E12)/E12))</f>
        <v>1.9629010557942763</v>
      </c>
    </row>
    <row r="13" spans="1:16" x14ac:dyDescent="0.25">
      <c r="A13" s="1" t="s">
        <v>29</v>
      </c>
      <c r="C13" s="1" t="s">
        <v>33</v>
      </c>
      <c r="E13" s="8">
        <v>0</v>
      </c>
      <c r="G13" s="8">
        <v>45512605.859999999</v>
      </c>
      <c r="I13" s="18">
        <f t="shared" ref="I13" si="0">IF(+E13=0,IF(G13=0,0,1),IF(+E13&lt;0,-1*((+G13-E13)/E13),(+G13-E13)/E13))</f>
        <v>1</v>
      </c>
    </row>
    <row r="14" spans="1:16" x14ac:dyDescent="0.25">
      <c r="A14" s="1" t="s">
        <v>21</v>
      </c>
      <c r="C14" s="1" t="s">
        <v>34</v>
      </c>
      <c r="E14" s="8">
        <v>36475961.170000002</v>
      </c>
      <c r="G14" s="8">
        <v>37269375.039999999</v>
      </c>
      <c r="I14" s="18">
        <f>IF(+E14=0,IF(G14=0,0,1),IF(+E14&lt;0,-1*((+G14-E14)/E14),(+G14-E14)/E14))</f>
        <v>2.1751691923955332E-2</v>
      </c>
    </row>
    <row r="15" spans="1:16" x14ac:dyDescent="0.25">
      <c r="A15" s="1" t="s">
        <v>31</v>
      </c>
      <c r="C15" s="1" t="s">
        <v>8</v>
      </c>
      <c r="E15" s="8">
        <v>27145778.5</v>
      </c>
      <c r="G15" s="8">
        <v>29470434.989999998</v>
      </c>
      <c r="I15" s="18">
        <f>IF(+E15=0,IF(G15=0,0,1),IF(+E15&lt;0,-1*((+G15-E15)/E15),(+G15-E15)/E15))</f>
        <v>8.5636022190337932E-2</v>
      </c>
    </row>
    <row r="16" spans="1:16" x14ac:dyDescent="0.25">
      <c r="A16" s="1" t="s">
        <v>24</v>
      </c>
      <c r="C16" s="1" t="s">
        <v>35</v>
      </c>
      <c r="E16" s="8">
        <v>489718.05</v>
      </c>
      <c r="G16" s="8">
        <v>676347.12</v>
      </c>
      <c r="I16" s="18">
        <f>IF(+E16=0,IF(G16=0,0,1),IF(+E16&lt;0,-1*((+G16-E16)/E16),(+G16-E16)/E16))</f>
        <v>0.38109493819964368</v>
      </c>
    </row>
    <row r="17" spans="1:9" s="2" customFormat="1" x14ac:dyDescent="0.25">
      <c r="C17" s="2" t="s">
        <v>15</v>
      </c>
      <c r="E17" s="21">
        <f>SUM(E12:E16)</f>
        <v>203336230.30000001</v>
      </c>
      <c r="F17" s="7"/>
      <c r="G17" s="21">
        <f>SUM(G12:G16)</f>
        <v>525437988.68000007</v>
      </c>
      <c r="I17" s="22">
        <f>IF(+E17=0,IF(G17=0,0,1),IF(+E17&lt;0,-1*((+G17-E17)/E17),(+G17-E17)/E17))</f>
        <v>1.5840844393779441</v>
      </c>
    </row>
    <row r="18" spans="1:9" x14ac:dyDescent="0.25">
      <c r="A18"/>
      <c r="I18" s="18"/>
    </row>
    <row r="19" spans="1:9" x14ac:dyDescent="0.25">
      <c r="A19"/>
      <c r="C19" s="2" t="s">
        <v>17</v>
      </c>
      <c r="I19" s="18"/>
    </row>
    <row r="20" spans="1:9" x14ac:dyDescent="0.25">
      <c r="A20" s="1" t="s">
        <v>20</v>
      </c>
      <c r="C20" s="1" t="s">
        <v>18</v>
      </c>
      <c r="E20" s="8">
        <v>1058998748.79</v>
      </c>
      <c r="G20" s="8">
        <v>1105645158.0799999</v>
      </c>
      <c r="I20" s="18">
        <f t="shared" ref="I20:I25" si="1">IF(+E20=0,IF(G20=0,0,1),IF(+E20&lt;0,-1*((+G20-E20)/E20),(+G20-E20)/E20))</f>
        <v>4.4047652882779724E-2</v>
      </c>
    </row>
    <row r="21" spans="1:9" x14ac:dyDescent="0.25">
      <c r="A21" s="1" t="s">
        <v>26</v>
      </c>
      <c r="C21" s="1" t="s">
        <v>36</v>
      </c>
      <c r="E21" s="8">
        <v>0</v>
      </c>
      <c r="G21" s="8">
        <v>0</v>
      </c>
      <c r="I21" s="18">
        <f t="shared" si="1"/>
        <v>0</v>
      </c>
    </row>
    <row r="22" spans="1:9" x14ac:dyDescent="0.25">
      <c r="A22" s="1" t="s">
        <v>25</v>
      </c>
      <c r="C22" s="1" t="s">
        <v>37</v>
      </c>
      <c r="E22" s="8">
        <v>1372377.73</v>
      </c>
      <c r="G22" s="8">
        <v>2007812.75</v>
      </c>
      <c r="I22" s="18">
        <f t="shared" si="1"/>
        <v>0.46301758335877397</v>
      </c>
    </row>
    <row r="23" spans="1:9" x14ac:dyDescent="0.25">
      <c r="A23" s="1" t="s">
        <v>14</v>
      </c>
      <c r="C23" s="1" t="s">
        <v>7</v>
      </c>
      <c r="E23" s="24">
        <v>0</v>
      </c>
      <c r="F23" s="25"/>
      <c r="G23" s="24">
        <v>0</v>
      </c>
      <c r="H23" s="26"/>
      <c r="I23" s="18">
        <f t="shared" si="1"/>
        <v>0</v>
      </c>
    </row>
    <row r="24" spans="1:9" x14ac:dyDescent="0.25">
      <c r="A24" s="1" t="s">
        <v>23</v>
      </c>
      <c r="C24" s="1" t="s">
        <v>38</v>
      </c>
      <c r="E24" s="12">
        <v>861168.98</v>
      </c>
      <c r="G24" s="12">
        <v>662982.07000000007</v>
      </c>
      <c r="I24" s="18">
        <f t="shared" si="1"/>
        <v>-0.23013707483982984</v>
      </c>
    </row>
    <row r="25" spans="1:9" s="2" customFormat="1" x14ac:dyDescent="0.25">
      <c r="C25" s="2" t="s">
        <v>19</v>
      </c>
      <c r="E25" s="21">
        <f>SUM(E20:E24)</f>
        <v>1061232295.5</v>
      </c>
      <c r="F25" s="7"/>
      <c r="G25" s="21">
        <f>SUM(G20:G24)</f>
        <v>1108315952.8999999</v>
      </c>
      <c r="I25" s="22">
        <f t="shared" si="1"/>
        <v>4.4366966214325745E-2</v>
      </c>
    </row>
    <row r="27" spans="1:9" s="2" customFormat="1" ht="13.8" thickBot="1" x14ac:dyDescent="0.3">
      <c r="B27" s="2" t="s">
        <v>10</v>
      </c>
      <c r="E27" s="13">
        <f>+E17+E25</f>
        <v>1264568525.8</v>
      </c>
      <c r="F27" s="7"/>
      <c r="G27" s="13">
        <f>+G17+G25</f>
        <v>1633753941.5799999</v>
      </c>
      <c r="I27" s="19">
        <f>IF(+E27=0,IF(G27=0,0,1),IF(+E27&lt;0,-1*((+G27-E27)/E27),(+G27-E27)/E27))</f>
        <v>0.2919457571873722</v>
      </c>
    </row>
    <row r="28" spans="1:9" ht="13.8" thickTop="1" x14ac:dyDescent="0.25"/>
    <row r="31" spans="1:9" x14ac:dyDescent="0.25">
      <c r="B31" s="1" t="s">
        <v>6</v>
      </c>
    </row>
    <row r="32" spans="1:9" x14ac:dyDescent="0.25">
      <c r="C32" s="20" t="str">
        <f>"Date: "&amp;TEXT(NvsEndTime,"MMMM DD, YYYY")</f>
        <v>Date: July 16, 2019</v>
      </c>
    </row>
    <row r="33" spans="3:3" x14ac:dyDescent="0.25">
      <c r="C33" s="20" t="str">
        <f>"Time: "&amp;TEXT(NvsEndTime,"HH:MM")</f>
        <v>Time: 16:02</v>
      </c>
    </row>
    <row r="38" spans="3:3" x14ac:dyDescent="0.25">
      <c r="C38" s="27" t="s">
        <v>30</v>
      </c>
    </row>
    <row r="39" spans="3:3" x14ac:dyDescent="0.25">
      <c r="C39" s="23"/>
    </row>
    <row r="40" spans="3:3" x14ac:dyDescent="0.25">
      <c r="C40" s="23"/>
    </row>
  </sheetData>
  <phoneticPr fontId="0" type="noConversion"/>
  <printOptions horizontalCentered="1"/>
  <pageMargins left="0.5" right="0.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asd</vt:lpstr>
      <vt:lpstr>Sheet1!Print_Area</vt:lpstr>
    </vt:vector>
  </TitlesOfParts>
  <Company>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 Fd Schedule 2 Revenue report</dc:title>
  <dc:creator>Nancy Collins</dc:creator>
  <dc:description>Matrix layout;  Setid:  STATE;  effective date: 01/01/1900;  Time spans:  YTD and YTD-1; Ledgers:  ACTUALS and REVEST; Fields:  FUND_CODE (FUND_ROLLUP tree nodes); ACCOUNT (detail values); BUDGET_PERIOD (BUDGET_PERIOD tree nodes), SCENARIO (detail values)</dc:description>
  <cp:lastModifiedBy>Ruthellen.Doyon</cp:lastModifiedBy>
  <cp:lastPrinted>2014-07-17T13:46:27Z</cp:lastPrinted>
  <dcterms:created xsi:type="dcterms:W3CDTF">2001-06-01T13:57:35Z</dcterms:created>
  <dcterms:modified xsi:type="dcterms:W3CDTF">2019-07-16T20:08:06Z</dcterms:modified>
</cp:coreProperties>
</file>